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2. Sistema de Salud\cuadros actualizados\Anuales\"/>
    </mc:Choice>
  </mc:AlternateContent>
  <bookViews>
    <workbookView xWindow="0" yWindow="0" windowWidth="20490" windowHeight="7365"/>
  </bookViews>
  <sheets>
    <sheet name="Hoja1" sheetId="1" r:id="rId1"/>
    <sheet name="Hoja2" sheetId="2" r:id="rId2"/>
    <sheet name="Hoja3" sheetId="3" r:id="rId3"/>
  </sheets>
  <calcPr calcId="152511" iterateCount="1"/>
</workbook>
</file>

<file path=xl/calcChain.xml><?xml version="1.0" encoding="utf-8"?>
<calcChain xmlns="http://schemas.openxmlformats.org/spreadsheetml/2006/main">
  <c r="AF12" i="1" l="1"/>
  <c r="AF13" i="1"/>
  <c r="AG12" i="1"/>
  <c r="AG13" i="1" s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H12" i="1"/>
  <c r="AH13" i="1" s="1"/>
  <c r="AJ12" i="1" l="1"/>
  <c r="AJ13" i="1"/>
  <c r="AI12" i="1"/>
  <c r="AI13" i="1" s="1"/>
  <c r="AB14" i="1" l="1"/>
  <c r="AA14" i="1"/>
  <c r="Z14" i="1"/>
  <c r="Y14" i="1"/>
  <c r="X14" i="1"/>
  <c r="W14" i="1"/>
  <c r="V14" i="1"/>
  <c r="AB11" i="1"/>
  <c r="AA11" i="1"/>
  <c r="Z11" i="1"/>
  <c r="Y11" i="1"/>
  <c r="X11" i="1"/>
  <c r="W11" i="1"/>
  <c r="V11" i="1"/>
  <c r="AB10" i="1"/>
  <c r="AA10" i="1"/>
  <c r="Z10" i="1"/>
  <c r="Y10" i="1"/>
  <c r="X10" i="1"/>
  <c r="W10" i="1"/>
  <c r="V10" i="1"/>
  <c r="AB9" i="1"/>
  <c r="AA9" i="1"/>
  <c r="Z9" i="1"/>
  <c r="Y9" i="1"/>
  <c r="X9" i="1"/>
  <c r="W9" i="1"/>
  <c r="V9" i="1"/>
</calcChain>
</file>

<file path=xl/sharedStrings.xml><?xml version="1.0" encoding="utf-8"?>
<sst xmlns="http://schemas.openxmlformats.org/spreadsheetml/2006/main" count="52" uniqueCount="18">
  <si>
    <t>Año</t>
  </si>
  <si>
    <t>%</t>
  </si>
  <si>
    <t>Fuente: Elaboración CIEDESS con datos de Superintendencia de Salud</t>
  </si>
  <si>
    <t>CUADRO N° 2.12</t>
  </si>
  <si>
    <t>COSTOS DEL SISTEMA DE ISAPRES EN RELACIÓN CON SUS INGRESOS</t>
  </si>
  <si>
    <t>como porcentaje de los ingresos operacionales</t>
  </si>
  <si>
    <t>Ingresos operacionales</t>
  </si>
  <si>
    <t>Costos operacionales</t>
  </si>
  <si>
    <t>Margen de contribución</t>
  </si>
  <si>
    <t>Gastos de administración y ventas</t>
  </si>
  <si>
    <t>Resultado operacional</t>
  </si>
  <si>
    <t>Resultado no operacional</t>
  </si>
  <si>
    <t>Resultado antes de impuesto</t>
  </si>
  <si>
    <t>2011 (*)</t>
  </si>
  <si>
    <t>2012 (*)</t>
  </si>
  <si>
    <t>2013(*)</t>
  </si>
  <si>
    <t>2014 (*)</t>
  </si>
  <si>
    <t>(*) Cifras corregidas según información 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</si>
</sst>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3" borderId="0" xfId="0" applyFont="1" applyFill="1" applyAlignment="1"/>
    <xf numFmtId="0" fontId="3" fillId="4" borderId="0" xfId="0" applyFont="1" applyFill="1" applyAlignment="1">
      <alignment vertical="top"/>
    </xf>
    <xf numFmtId="0" fontId="0" fillId="5" borderId="0" xfId="0" applyFont="1" applyFill="1" applyAlignment="1"/>
    <xf numFmtId="0" fontId="1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164" fontId="2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165" fontId="2" fillId="6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205740</xdr:colOff>
      <xdr:row>1</xdr:row>
      <xdr:rowOff>137160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1143000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tabSelected="1" workbookViewId="0">
      <pane xSplit="1" topLeftCell="B1" activePane="topRight" state="frozen"/>
      <selection activeCell="A4" sqref="A4"/>
      <selection pane="topRight" activeCell="A15" sqref="A15"/>
    </sheetView>
  </sheetViews>
  <sheetFormatPr baseColWidth="10" defaultColWidth="11.42578125" defaultRowHeight="15" x14ac:dyDescent="0.25"/>
  <cols>
    <col min="1" max="1" width="13.7109375" style="2" customWidth="1"/>
    <col min="2" max="37" width="6.5703125" style="2" customWidth="1"/>
    <col min="38" max="38" width="3" style="1" customWidth="1"/>
    <col min="39" max="256" width="11.42578125" style="1"/>
    <col min="257" max="257" width="13.7109375" style="1" customWidth="1"/>
    <col min="258" max="291" width="6.5703125" style="1" customWidth="1"/>
    <col min="292" max="292" width="3" style="1" customWidth="1"/>
    <col min="293" max="293" width="11.42578125" style="1"/>
    <col min="294" max="294" width="1.85546875" style="1" customWidth="1"/>
    <col min="295" max="512" width="11.42578125" style="1"/>
    <col min="513" max="513" width="13.7109375" style="1" customWidth="1"/>
    <col min="514" max="547" width="6.5703125" style="1" customWidth="1"/>
    <col min="548" max="548" width="3" style="1" customWidth="1"/>
    <col min="549" max="549" width="11.42578125" style="1"/>
    <col min="550" max="550" width="1.85546875" style="1" customWidth="1"/>
    <col min="551" max="768" width="11.42578125" style="1"/>
    <col min="769" max="769" width="13.7109375" style="1" customWidth="1"/>
    <col min="770" max="803" width="6.5703125" style="1" customWidth="1"/>
    <col min="804" max="804" width="3" style="1" customWidth="1"/>
    <col min="805" max="805" width="11.42578125" style="1"/>
    <col min="806" max="806" width="1.85546875" style="1" customWidth="1"/>
    <col min="807" max="1024" width="11.42578125" style="1"/>
    <col min="1025" max="1025" width="13.7109375" style="1" customWidth="1"/>
    <col min="1026" max="1059" width="6.5703125" style="1" customWidth="1"/>
    <col min="1060" max="1060" width="3" style="1" customWidth="1"/>
    <col min="1061" max="1061" width="11.42578125" style="1"/>
    <col min="1062" max="1062" width="1.85546875" style="1" customWidth="1"/>
    <col min="1063" max="1280" width="11.42578125" style="1"/>
    <col min="1281" max="1281" width="13.7109375" style="1" customWidth="1"/>
    <col min="1282" max="1315" width="6.5703125" style="1" customWidth="1"/>
    <col min="1316" max="1316" width="3" style="1" customWidth="1"/>
    <col min="1317" max="1317" width="11.42578125" style="1"/>
    <col min="1318" max="1318" width="1.85546875" style="1" customWidth="1"/>
    <col min="1319" max="1536" width="11.42578125" style="1"/>
    <col min="1537" max="1537" width="13.7109375" style="1" customWidth="1"/>
    <col min="1538" max="1571" width="6.5703125" style="1" customWidth="1"/>
    <col min="1572" max="1572" width="3" style="1" customWidth="1"/>
    <col min="1573" max="1573" width="11.42578125" style="1"/>
    <col min="1574" max="1574" width="1.85546875" style="1" customWidth="1"/>
    <col min="1575" max="1792" width="11.42578125" style="1"/>
    <col min="1793" max="1793" width="13.7109375" style="1" customWidth="1"/>
    <col min="1794" max="1827" width="6.5703125" style="1" customWidth="1"/>
    <col min="1828" max="1828" width="3" style="1" customWidth="1"/>
    <col min="1829" max="1829" width="11.42578125" style="1"/>
    <col min="1830" max="1830" width="1.85546875" style="1" customWidth="1"/>
    <col min="1831" max="2048" width="11.42578125" style="1"/>
    <col min="2049" max="2049" width="13.7109375" style="1" customWidth="1"/>
    <col min="2050" max="2083" width="6.5703125" style="1" customWidth="1"/>
    <col min="2084" max="2084" width="3" style="1" customWidth="1"/>
    <col min="2085" max="2085" width="11.42578125" style="1"/>
    <col min="2086" max="2086" width="1.85546875" style="1" customWidth="1"/>
    <col min="2087" max="2304" width="11.42578125" style="1"/>
    <col min="2305" max="2305" width="13.7109375" style="1" customWidth="1"/>
    <col min="2306" max="2339" width="6.5703125" style="1" customWidth="1"/>
    <col min="2340" max="2340" width="3" style="1" customWidth="1"/>
    <col min="2341" max="2341" width="11.42578125" style="1"/>
    <col min="2342" max="2342" width="1.85546875" style="1" customWidth="1"/>
    <col min="2343" max="2560" width="11.42578125" style="1"/>
    <col min="2561" max="2561" width="13.7109375" style="1" customWidth="1"/>
    <col min="2562" max="2595" width="6.5703125" style="1" customWidth="1"/>
    <col min="2596" max="2596" width="3" style="1" customWidth="1"/>
    <col min="2597" max="2597" width="11.42578125" style="1"/>
    <col min="2598" max="2598" width="1.85546875" style="1" customWidth="1"/>
    <col min="2599" max="2816" width="11.42578125" style="1"/>
    <col min="2817" max="2817" width="13.7109375" style="1" customWidth="1"/>
    <col min="2818" max="2851" width="6.5703125" style="1" customWidth="1"/>
    <col min="2852" max="2852" width="3" style="1" customWidth="1"/>
    <col min="2853" max="2853" width="11.42578125" style="1"/>
    <col min="2854" max="2854" width="1.85546875" style="1" customWidth="1"/>
    <col min="2855" max="3072" width="11.42578125" style="1"/>
    <col min="3073" max="3073" width="13.7109375" style="1" customWidth="1"/>
    <col min="3074" max="3107" width="6.5703125" style="1" customWidth="1"/>
    <col min="3108" max="3108" width="3" style="1" customWidth="1"/>
    <col min="3109" max="3109" width="11.42578125" style="1"/>
    <col min="3110" max="3110" width="1.85546875" style="1" customWidth="1"/>
    <col min="3111" max="3328" width="11.42578125" style="1"/>
    <col min="3329" max="3329" width="13.7109375" style="1" customWidth="1"/>
    <col min="3330" max="3363" width="6.5703125" style="1" customWidth="1"/>
    <col min="3364" max="3364" width="3" style="1" customWidth="1"/>
    <col min="3365" max="3365" width="11.42578125" style="1"/>
    <col min="3366" max="3366" width="1.85546875" style="1" customWidth="1"/>
    <col min="3367" max="3584" width="11.42578125" style="1"/>
    <col min="3585" max="3585" width="13.7109375" style="1" customWidth="1"/>
    <col min="3586" max="3619" width="6.5703125" style="1" customWidth="1"/>
    <col min="3620" max="3620" width="3" style="1" customWidth="1"/>
    <col min="3621" max="3621" width="11.42578125" style="1"/>
    <col min="3622" max="3622" width="1.85546875" style="1" customWidth="1"/>
    <col min="3623" max="3840" width="11.42578125" style="1"/>
    <col min="3841" max="3841" width="13.7109375" style="1" customWidth="1"/>
    <col min="3842" max="3875" width="6.5703125" style="1" customWidth="1"/>
    <col min="3876" max="3876" width="3" style="1" customWidth="1"/>
    <col min="3877" max="3877" width="11.42578125" style="1"/>
    <col min="3878" max="3878" width="1.85546875" style="1" customWidth="1"/>
    <col min="3879" max="4096" width="11.42578125" style="1"/>
    <col min="4097" max="4097" width="13.7109375" style="1" customWidth="1"/>
    <col min="4098" max="4131" width="6.5703125" style="1" customWidth="1"/>
    <col min="4132" max="4132" width="3" style="1" customWidth="1"/>
    <col min="4133" max="4133" width="11.42578125" style="1"/>
    <col min="4134" max="4134" width="1.85546875" style="1" customWidth="1"/>
    <col min="4135" max="4352" width="11.42578125" style="1"/>
    <col min="4353" max="4353" width="13.7109375" style="1" customWidth="1"/>
    <col min="4354" max="4387" width="6.5703125" style="1" customWidth="1"/>
    <col min="4388" max="4388" width="3" style="1" customWidth="1"/>
    <col min="4389" max="4389" width="11.42578125" style="1"/>
    <col min="4390" max="4390" width="1.85546875" style="1" customWidth="1"/>
    <col min="4391" max="4608" width="11.42578125" style="1"/>
    <col min="4609" max="4609" width="13.7109375" style="1" customWidth="1"/>
    <col min="4610" max="4643" width="6.5703125" style="1" customWidth="1"/>
    <col min="4644" max="4644" width="3" style="1" customWidth="1"/>
    <col min="4645" max="4645" width="11.42578125" style="1"/>
    <col min="4646" max="4646" width="1.85546875" style="1" customWidth="1"/>
    <col min="4647" max="4864" width="11.42578125" style="1"/>
    <col min="4865" max="4865" width="13.7109375" style="1" customWidth="1"/>
    <col min="4866" max="4899" width="6.5703125" style="1" customWidth="1"/>
    <col min="4900" max="4900" width="3" style="1" customWidth="1"/>
    <col min="4901" max="4901" width="11.42578125" style="1"/>
    <col min="4902" max="4902" width="1.85546875" style="1" customWidth="1"/>
    <col min="4903" max="5120" width="11.42578125" style="1"/>
    <col min="5121" max="5121" width="13.7109375" style="1" customWidth="1"/>
    <col min="5122" max="5155" width="6.5703125" style="1" customWidth="1"/>
    <col min="5156" max="5156" width="3" style="1" customWidth="1"/>
    <col min="5157" max="5157" width="11.42578125" style="1"/>
    <col min="5158" max="5158" width="1.85546875" style="1" customWidth="1"/>
    <col min="5159" max="5376" width="11.42578125" style="1"/>
    <col min="5377" max="5377" width="13.7109375" style="1" customWidth="1"/>
    <col min="5378" max="5411" width="6.5703125" style="1" customWidth="1"/>
    <col min="5412" max="5412" width="3" style="1" customWidth="1"/>
    <col min="5413" max="5413" width="11.42578125" style="1"/>
    <col min="5414" max="5414" width="1.85546875" style="1" customWidth="1"/>
    <col min="5415" max="5632" width="11.42578125" style="1"/>
    <col min="5633" max="5633" width="13.7109375" style="1" customWidth="1"/>
    <col min="5634" max="5667" width="6.5703125" style="1" customWidth="1"/>
    <col min="5668" max="5668" width="3" style="1" customWidth="1"/>
    <col min="5669" max="5669" width="11.42578125" style="1"/>
    <col min="5670" max="5670" width="1.85546875" style="1" customWidth="1"/>
    <col min="5671" max="5888" width="11.42578125" style="1"/>
    <col min="5889" max="5889" width="13.7109375" style="1" customWidth="1"/>
    <col min="5890" max="5923" width="6.5703125" style="1" customWidth="1"/>
    <col min="5924" max="5924" width="3" style="1" customWidth="1"/>
    <col min="5925" max="5925" width="11.42578125" style="1"/>
    <col min="5926" max="5926" width="1.85546875" style="1" customWidth="1"/>
    <col min="5927" max="6144" width="11.42578125" style="1"/>
    <col min="6145" max="6145" width="13.7109375" style="1" customWidth="1"/>
    <col min="6146" max="6179" width="6.5703125" style="1" customWidth="1"/>
    <col min="6180" max="6180" width="3" style="1" customWidth="1"/>
    <col min="6181" max="6181" width="11.42578125" style="1"/>
    <col min="6182" max="6182" width="1.85546875" style="1" customWidth="1"/>
    <col min="6183" max="6400" width="11.42578125" style="1"/>
    <col min="6401" max="6401" width="13.7109375" style="1" customWidth="1"/>
    <col min="6402" max="6435" width="6.5703125" style="1" customWidth="1"/>
    <col min="6436" max="6436" width="3" style="1" customWidth="1"/>
    <col min="6437" max="6437" width="11.42578125" style="1"/>
    <col min="6438" max="6438" width="1.85546875" style="1" customWidth="1"/>
    <col min="6439" max="6656" width="11.42578125" style="1"/>
    <col min="6657" max="6657" width="13.7109375" style="1" customWidth="1"/>
    <col min="6658" max="6691" width="6.5703125" style="1" customWidth="1"/>
    <col min="6692" max="6692" width="3" style="1" customWidth="1"/>
    <col min="6693" max="6693" width="11.42578125" style="1"/>
    <col min="6694" max="6694" width="1.85546875" style="1" customWidth="1"/>
    <col min="6695" max="6912" width="11.42578125" style="1"/>
    <col min="6913" max="6913" width="13.7109375" style="1" customWidth="1"/>
    <col min="6914" max="6947" width="6.5703125" style="1" customWidth="1"/>
    <col min="6948" max="6948" width="3" style="1" customWidth="1"/>
    <col min="6949" max="6949" width="11.42578125" style="1"/>
    <col min="6950" max="6950" width="1.85546875" style="1" customWidth="1"/>
    <col min="6951" max="7168" width="11.42578125" style="1"/>
    <col min="7169" max="7169" width="13.7109375" style="1" customWidth="1"/>
    <col min="7170" max="7203" width="6.5703125" style="1" customWidth="1"/>
    <col min="7204" max="7204" width="3" style="1" customWidth="1"/>
    <col min="7205" max="7205" width="11.42578125" style="1"/>
    <col min="7206" max="7206" width="1.85546875" style="1" customWidth="1"/>
    <col min="7207" max="7424" width="11.42578125" style="1"/>
    <col min="7425" max="7425" width="13.7109375" style="1" customWidth="1"/>
    <col min="7426" max="7459" width="6.5703125" style="1" customWidth="1"/>
    <col min="7460" max="7460" width="3" style="1" customWidth="1"/>
    <col min="7461" max="7461" width="11.42578125" style="1"/>
    <col min="7462" max="7462" width="1.85546875" style="1" customWidth="1"/>
    <col min="7463" max="7680" width="11.42578125" style="1"/>
    <col min="7681" max="7681" width="13.7109375" style="1" customWidth="1"/>
    <col min="7682" max="7715" width="6.5703125" style="1" customWidth="1"/>
    <col min="7716" max="7716" width="3" style="1" customWidth="1"/>
    <col min="7717" max="7717" width="11.42578125" style="1"/>
    <col min="7718" max="7718" width="1.85546875" style="1" customWidth="1"/>
    <col min="7719" max="7936" width="11.42578125" style="1"/>
    <col min="7937" max="7937" width="13.7109375" style="1" customWidth="1"/>
    <col min="7938" max="7971" width="6.5703125" style="1" customWidth="1"/>
    <col min="7972" max="7972" width="3" style="1" customWidth="1"/>
    <col min="7973" max="7973" width="11.42578125" style="1"/>
    <col min="7974" max="7974" width="1.85546875" style="1" customWidth="1"/>
    <col min="7975" max="8192" width="11.42578125" style="1"/>
    <col min="8193" max="8193" width="13.7109375" style="1" customWidth="1"/>
    <col min="8194" max="8227" width="6.5703125" style="1" customWidth="1"/>
    <col min="8228" max="8228" width="3" style="1" customWidth="1"/>
    <col min="8229" max="8229" width="11.42578125" style="1"/>
    <col min="8230" max="8230" width="1.85546875" style="1" customWidth="1"/>
    <col min="8231" max="8448" width="11.42578125" style="1"/>
    <col min="8449" max="8449" width="13.7109375" style="1" customWidth="1"/>
    <col min="8450" max="8483" width="6.5703125" style="1" customWidth="1"/>
    <col min="8484" max="8484" width="3" style="1" customWidth="1"/>
    <col min="8485" max="8485" width="11.42578125" style="1"/>
    <col min="8486" max="8486" width="1.85546875" style="1" customWidth="1"/>
    <col min="8487" max="8704" width="11.42578125" style="1"/>
    <col min="8705" max="8705" width="13.7109375" style="1" customWidth="1"/>
    <col min="8706" max="8739" width="6.5703125" style="1" customWidth="1"/>
    <col min="8740" max="8740" width="3" style="1" customWidth="1"/>
    <col min="8741" max="8741" width="11.42578125" style="1"/>
    <col min="8742" max="8742" width="1.85546875" style="1" customWidth="1"/>
    <col min="8743" max="8960" width="11.42578125" style="1"/>
    <col min="8961" max="8961" width="13.7109375" style="1" customWidth="1"/>
    <col min="8962" max="8995" width="6.5703125" style="1" customWidth="1"/>
    <col min="8996" max="8996" width="3" style="1" customWidth="1"/>
    <col min="8997" max="8997" width="11.42578125" style="1"/>
    <col min="8998" max="8998" width="1.85546875" style="1" customWidth="1"/>
    <col min="8999" max="9216" width="11.42578125" style="1"/>
    <col min="9217" max="9217" width="13.7109375" style="1" customWidth="1"/>
    <col min="9218" max="9251" width="6.5703125" style="1" customWidth="1"/>
    <col min="9252" max="9252" width="3" style="1" customWidth="1"/>
    <col min="9253" max="9253" width="11.42578125" style="1"/>
    <col min="9254" max="9254" width="1.85546875" style="1" customWidth="1"/>
    <col min="9255" max="9472" width="11.42578125" style="1"/>
    <col min="9473" max="9473" width="13.7109375" style="1" customWidth="1"/>
    <col min="9474" max="9507" width="6.5703125" style="1" customWidth="1"/>
    <col min="9508" max="9508" width="3" style="1" customWidth="1"/>
    <col min="9509" max="9509" width="11.42578125" style="1"/>
    <col min="9510" max="9510" width="1.85546875" style="1" customWidth="1"/>
    <col min="9511" max="9728" width="11.42578125" style="1"/>
    <col min="9729" max="9729" width="13.7109375" style="1" customWidth="1"/>
    <col min="9730" max="9763" width="6.5703125" style="1" customWidth="1"/>
    <col min="9764" max="9764" width="3" style="1" customWidth="1"/>
    <col min="9765" max="9765" width="11.42578125" style="1"/>
    <col min="9766" max="9766" width="1.85546875" style="1" customWidth="1"/>
    <col min="9767" max="9984" width="11.42578125" style="1"/>
    <col min="9985" max="9985" width="13.7109375" style="1" customWidth="1"/>
    <col min="9986" max="10019" width="6.5703125" style="1" customWidth="1"/>
    <col min="10020" max="10020" width="3" style="1" customWidth="1"/>
    <col min="10021" max="10021" width="11.42578125" style="1"/>
    <col min="10022" max="10022" width="1.85546875" style="1" customWidth="1"/>
    <col min="10023" max="10240" width="11.42578125" style="1"/>
    <col min="10241" max="10241" width="13.7109375" style="1" customWidth="1"/>
    <col min="10242" max="10275" width="6.5703125" style="1" customWidth="1"/>
    <col min="10276" max="10276" width="3" style="1" customWidth="1"/>
    <col min="10277" max="10277" width="11.42578125" style="1"/>
    <col min="10278" max="10278" width="1.85546875" style="1" customWidth="1"/>
    <col min="10279" max="10496" width="11.42578125" style="1"/>
    <col min="10497" max="10497" width="13.7109375" style="1" customWidth="1"/>
    <col min="10498" max="10531" width="6.5703125" style="1" customWidth="1"/>
    <col min="10532" max="10532" width="3" style="1" customWidth="1"/>
    <col min="10533" max="10533" width="11.42578125" style="1"/>
    <col min="10534" max="10534" width="1.85546875" style="1" customWidth="1"/>
    <col min="10535" max="10752" width="11.42578125" style="1"/>
    <col min="10753" max="10753" width="13.7109375" style="1" customWidth="1"/>
    <col min="10754" max="10787" width="6.5703125" style="1" customWidth="1"/>
    <col min="10788" max="10788" width="3" style="1" customWidth="1"/>
    <col min="10789" max="10789" width="11.42578125" style="1"/>
    <col min="10790" max="10790" width="1.85546875" style="1" customWidth="1"/>
    <col min="10791" max="11008" width="11.42578125" style="1"/>
    <col min="11009" max="11009" width="13.7109375" style="1" customWidth="1"/>
    <col min="11010" max="11043" width="6.5703125" style="1" customWidth="1"/>
    <col min="11044" max="11044" width="3" style="1" customWidth="1"/>
    <col min="11045" max="11045" width="11.42578125" style="1"/>
    <col min="11046" max="11046" width="1.85546875" style="1" customWidth="1"/>
    <col min="11047" max="11264" width="11.42578125" style="1"/>
    <col min="11265" max="11265" width="13.7109375" style="1" customWidth="1"/>
    <col min="11266" max="11299" width="6.5703125" style="1" customWidth="1"/>
    <col min="11300" max="11300" width="3" style="1" customWidth="1"/>
    <col min="11301" max="11301" width="11.42578125" style="1"/>
    <col min="11302" max="11302" width="1.85546875" style="1" customWidth="1"/>
    <col min="11303" max="11520" width="11.42578125" style="1"/>
    <col min="11521" max="11521" width="13.7109375" style="1" customWidth="1"/>
    <col min="11522" max="11555" width="6.5703125" style="1" customWidth="1"/>
    <col min="11556" max="11556" width="3" style="1" customWidth="1"/>
    <col min="11557" max="11557" width="11.42578125" style="1"/>
    <col min="11558" max="11558" width="1.85546875" style="1" customWidth="1"/>
    <col min="11559" max="11776" width="11.42578125" style="1"/>
    <col min="11777" max="11777" width="13.7109375" style="1" customWidth="1"/>
    <col min="11778" max="11811" width="6.5703125" style="1" customWidth="1"/>
    <col min="11812" max="11812" width="3" style="1" customWidth="1"/>
    <col min="11813" max="11813" width="11.42578125" style="1"/>
    <col min="11814" max="11814" width="1.85546875" style="1" customWidth="1"/>
    <col min="11815" max="12032" width="11.42578125" style="1"/>
    <col min="12033" max="12033" width="13.7109375" style="1" customWidth="1"/>
    <col min="12034" max="12067" width="6.5703125" style="1" customWidth="1"/>
    <col min="12068" max="12068" width="3" style="1" customWidth="1"/>
    <col min="12069" max="12069" width="11.42578125" style="1"/>
    <col min="12070" max="12070" width="1.85546875" style="1" customWidth="1"/>
    <col min="12071" max="12288" width="11.42578125" style="1"/>
    <col min="12289" max="12289" width="13.7109375" style="1" customWidth="1"/>
    <col min="12290" max="12323" width="6.5703125" style="1" customWidth="1"/>
    <col min="12324" max="12324" width="3" style="1" customWidth="1"/>
    <col min="12325" max="12325" width="11.42578125" style="1"/>
    <col min="12326" max="12326" width="1.85546875" style="1" customWidth="1"/>
    <col min="12327" max="12544" width="11.42578125" style="1"/>
    <col min="12545" max="12545" width="13.7109375" style="1" customWidth="1"/>
    <col min="12546" max="12579" width="6.5703125" style="1" customWidth="1"/>
    <col min="12580" max="12580" width="3" style="1" customWidth="1"/>
    <col min="12581" max="12581" width="11.42578125" style="1"/>
    <col min="12582" max="12582" width="1.85546875" style="1" customWidth="1"/>
    <col min="12583" max="12800" width="11.42578125" style="1"/>
    <col min="12801" max="12801" width="13.7109375" style="1" customWidth="1"/>
    <col min="12802" max="12835" width="6.5703125" style="1" customWidth="1"/>
    <col min="12836" max="12836" width="3" style="1" customWidth="1"/>
    <col min="12837" max="12837" width="11.42578125" style="1"/>
    <col min="12838" max="12838" width="1.85546875" style="1" customWidth="1"/>
    <col min="12839" max="13056" width="11.42578125" style="1"/>
    <col min="13057" max="13057" width="13.7109375" style="1" customWidth="1"/>
    <col min="13058" max="13091" width="6.5703125" style="1" customWidth="1"/>
    <col min="13092" max="13092" width="3" style="1" customWidth="1"/>
    <col min="13093" max="13093" width="11.42578125" style="1"/>
    <col min="13094" max="13094" width="1.85546875" style="1" customWidth="1"/>
    <col min="13095" max="13312" width="11.42578125" style="1"/>
    <col min="13313" max="13313" width="13.7109375" style="1" customWidth="1"/>
    <col min="13314" max="13347" width="6.5703125" style="1" customWidth="1"/>
    <col min="13348" max="13348" width="3" style="1" customWidth="1"/>
    <col min="13349" max="13349" width="11.42578125" style="1"/>
    <col min="13350" max="13350" width="1.85546875" style="1" customWidth="1"/>
    <col min="13351" max="13568" width="11.42578125" style="1"/>
    <col min="13569" max="13569" width="13.7109375" style="1" customWidth="1"/>
    <col min="13570" max="13603" width="6.5703125" style="1" customWidth="1"/>
    <col min="13604" max="13604" width="3" style="1" customWidth="1"/>
    <col min="13605" max="13605" width="11.42578125" style="1"/>
    <col min="13606" max="13606" width="1.85546875" style="1" customWidth="1"/>
    <col min="13607" max="13824" width="11.42578125" style="1"/>
    <col min="13825" max="13825" width="13.7109375" style="1" customWidth="1"/>
    <col min="13826" max="13859" width="6.5703125" style="1" customWidth="1"/>
    <col min="13860" max="13860" width="3" style="1" customWidth="1"/>
    <col min="13861" max="13861" width="11.42578125" style="1"/>
    <col min="13862" max="13862" width="1.85546875" style="1" customWidth="1"/>
    <col min="13863" max="14080" width="11.42578125" style="1"/>
    <col min="14081" max="14081" width="13.7109375" style="1" customWidth="1"/>
    <col min="14082" max="14115" width="6.5703125" style="1" customWidth="1"/>
    <col min="14116" max="14116" width="3" style="1" customWidth="1"/>
    <col min="14117" max="14117" width="11.42578125" style="1"/>
    <col min="14118" max="14118" width="1.85546875" style="1" customWidth="1"/>
    <col min="14119" max="14336" width="11.42578125" style="1"/>
    <col min="14337" max="14337" width="13.7109375" style="1" customWidth="1"/>
    <col min="14338" max="14371" width="6.5703125" style="1" customWidth="1"/>
    <col min="14372" max="14372" width="3" style="1" customWidth="1"/>
    <col min="14373" max="14373" width="11.42578125" style="1"/>
    <col min="14374" max="14374" width="1.85546875" style="1" customWidth="1"/>
    <col min="14375" max="14592" width="11.42578125" style="1"/>
    <col min="14593" max="14593" width="13.7109375" style="1" customWidth="1"/>
    <col min="14594" max="14627" width="6.5703125" style="1" customWidth="1"/>
    <col min="14628" max="14628" width="3" style="1" customWidth="1"/>
    <col min="14629" max="14629" width="11.42578125" style="1"/>
    <col min="14630" max="14630" width="1.85546875" style="1" customWidth="1"/>
    <col min="14631" max="14848" width="11.42578125" style="1"/>
    <col min="14849" max="14849" width="13.7109375" style="1" customWidth="1"/>
    <col min="14850" max="14883" width="6.5703125" style="1" customWidth="1"/>
    <col min="14884" max="14884" width="3" style="1" customWidth="1"/>
    <col min="14885" max="14885" width="11.42578125" style="1"/>
    <col min="14886" max="14886" width="1.85546875" style="1" customWidth="1"/>
    <col min="14887" max="15104" width="11.42578125" style="1"/>
    <col min="15105" max="15105" width="13.7109375" style="1" customWidth="1"/>
    <col min="15106" max="15139" width="6.5703125" style="1" customWidth="1"/>
    <col min="15140" max="15140" width="3" style="1" customWidth="1"/>
    <col min="15141" max="15141" width="11.42578125" style="1"/>
    <col min="15142" max="15142" width="1.85546875" style="1" customWidth="1"/>
    <col min="15143" max="15360" width="11.42578125" style="1"/>
    <col min="15361" max="15361" width="13.7109375" style="1" customWidth="1"/>
    <col min="15362" max="15395" width="6.5703125" style="1" customWidth="1"/>
    <col min="15396" max="15396" width="3" style="1" customWidth="1"/>
    <col min="15397" max="15397" width="11.42578125" style="1"/>
    <col min="15398" max="15398" width="1.85546875" style="1" customWidth="1"/>
    <col min="15399" max="15616" width="11.42578125" style="1"/>
    <col min="15617" max="15617" width="13.7109375" style="1" customWidth="1"/>
    <col min="15618" max="15651" width="6.5703125" style="1" customWidth="1"/>
    <col min="15652" max="15652" width="3" style="1" customWidth="1"/>
    <col min="15653" max="15653" width="11.42578125" style="1"/>
    <col min="15654" max="15654" width="1.85546875" style="1" customWidth="1"/>
    <col min="15655" max="15872" width="11.42578125" style="1"/>
    <col min="15873" max="15873" width="13.7109375" style="1" customWidth="1"/>
    <col min="15874" max="15907" width="6.5703125" style="1" customWidth="1"/>
    <col min="15908" max="15908" width="3" style="1" customWidth="1"/>
    <col min="15909" max="15909" width="11.42578125" style="1"/>
    <col min="15910" max="15910" width="1.85546875" style="1" customWidth="1"/>
    <col min="15911" max="16128" width="11.42578125" style="1"/>
    <col min="16129" max="16129" width="13.7109375" style="1" customWidth="1"/>
    <col min="16130" max="16163" width="6.5703125" style="1" customWidth="1"/>
    <col min="16164" max="16164" width="3" style="1" customWidth="1"/>
    <col min="16165" max="16165" width="11.42578125" style="1"/>
    <col min="16166" max="16166" width="1.85546875" style="1" customWidth="1"/>
    <col min="16167" max="16384" width="11.42578125" style="1"/>
  </cols>
  <sheetData>
    <row r="1" spans="1:38" x14ac:dyDescent="0.25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6"/>
      <c r="AF1" s="6"/>
      <c r="AG1" s="6"/>
      <c r="AH1" s="6"/>
      <c r="AI1" s="6"/>
      <c r="AJ1" s="12"/>
      <c r="AK1" s="12"/>
      <c r="AL1" s="3"/>
    </row>
    <row r="2" spans="1:38" x14ac:dyDescent="0.25">
      <c r="A2" s="14" t="s">
        <v>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4"/>
      <c r="AF2" s="4"/>
      <c r="AG2" s="4"/>
      <c r="AH2" s="4"/>
      <c r="AI2" s="4"/>
      <c r="AJ2" s="4"/>
      <c r="AK2" s="4"/>
      <c r="AL2" s="3"/>
    </row>
    <row r="3" spans="1:38" x14ac:dyDescent="0.25">
      <c r="A3" s="15" t="s">
        <v>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1"/>
      <c r="AF3" s="11"/>
      <c r="AG3" s="11"/>
      <c r="AH3" s="11"/>
      <c r="AI3" s="11"/>
      <c r="AJ3" s="13"/>
      <c r="AK3" s="13"/>
      <c r="AL3" s="3"/>
    </row>
    <row r="4" spans="1:38" x14ac:dyDescent="0.25">
      <c r="A4" s="8"/>
      <c r="B4" s="8"/>
      <c r="C4" s="8"/>
      <c r="D4" s="8"/>
      <c r="E4" s="8"/>
      <c r="F4" s="8"/>
      <c r="G4" s="8"/>
      <c r="H4" s="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3"/>
    </row>
    <row r="5" spans="1:38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3"/>
    </row>
    <row r="6" spans="1:38" x14ac:dyDescent="0.25">
      <c r="A6" s="4" t="s">
        <v>0</v>
      </c>
      <c r="B6" s="9">
        <v>1981</v>
      </c>
      <c r="C6" s="9">
        <v>1982</v>
      </c>
      <c r="D6" s="9">
        <v>1983</v>
      </c>
      <c r="E6" s="9">
        <v>1984</v>
      </c>
      <c r="F6" s="9">
        <v>1985</v>
      </c>
      <c r="G6" s="9">
        <v>1986</v>
      </c>
      <c r="H6" s="9">
        <v>1987</v>
      </c>
      <c r="I6" s="9">
        <v>1988</v>
      </c>
      <c r="J6" s="9">
        <v>1989</v>
      </c>
      <c r="K6" s="9">
        <v>1990</v>
      </c>
      <c r="L6" s="9">
        <v>1991</v>
      </c>
      <c r="M6" s="9">
        <v>1992</v>
      </c>
      <c r="N6" s="9">
        <v>1993</v>
      </c>
      <c r="O6" s="9">
        <v>1994</v>
      </c>
      <c r="P6" s="9">
        <v>1995</v>
      </c>
      <c r="Q6" s="9">
        <v>1996</v>
      </c>
      <c r="R6" s="9">
        <v>1997</v>
      </c>
      <c r="S6" s="9">
        <v>1998</v>
      </c>
      <c r="T6" s="9">
        <v>1999</v>
      </c>
      <c r="U6" s="9">
        <v>2000</v>
      </c>
      <c r="V6" s="9">
        <v>2001</v>
      </c>
      <c r="W6" s="9">
        <v>2002</v>
      </c>
      <c r="X6" s="9">
        <v>2003</v>
      </c>
      <c r="Y6" s="9">
        <v>2004</v>
      </c>
      <c r="Z6" s="9">
        <v>2005</v>
      </c>
      <c r="AA6" s="9">
        <v>2006</v>
      </c>
      <c r="AB6" s="9">
        <v>2007</v>
      </c>
      <c r="AC6" s="9">
        <v>2008</v>
      </c>
      <c r="AD6" s="9">
        <v>2009</v>
      </c>
      <c r="AE6" s="9">
        <v>2010</v>
      </c>
      <c r="AF6" s="9" t="s">
        <v>13</v>
      </c>
      <c r="AG6" s="9" t="s">
        <v>14</v>
      </c>
      <c r="AH6" s="9" t="s">
        <v>15</v>
      </c>
      <c r="AI6" s="9" t="s">
        <v>16</v>
      </c>
      <c r="AJ6" s="9">
        <v>2015</v>
      </c>
      <c r="AK6" s="9"/>
      <c r="AL6" s="3"/>
    </row>
    <row r="7" spans="1:38" x14ac:dyDescent="0.25">
      <c r="A7" s="4"/>
      <c r="B7" s="9" t="s">
        <v>1</v>
      </c>
      <c r="C7" s="9" t="s">
        <v>1</v>
      </c>
      <c r="D7" s="9" t="s">
        <v>1</v>
      </c>
      <c r="E7" s="9" t="s">
        <v>1</v>
      </c>
      <c r="F7" s="9" t="s">
        <v>1</v>
      </c>
      <c r="G7" s="9" t="s">
        <v>1</v>
      </c>
      <c r="H7" s="9" t="s">
        <v>1</v>
      </c>
      <c r="I7" s="9" t="s">
        <v>1</v>
      </c>
      <c r="J7" s="9" t="s">
        <v>1</v>
      </c>
      <c r="K7" s="9" t="s">
        <v>1</v>
      </c>
      <c r="L7" s="9" t="s">
        <v>1</v>
      </c>
      <c r="M7" s="9" t="s">
        <v>1</v>
      </c>
      <c r="N7" s="9" t="s">
        <v>1</v>
      </c>
      <c r="O7" s="9" t="s">
        <v>1</v>
      </c>
      <c r="P7" s="9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  <c r="Y7" s="9" t="s">
        <v>1</v>
      </c>
      <c r="Z7" s="9" t="s">
        <v>1</v>
      </c>
      <c r="AA7" s="9" t="s">
        <v>1</v>
      </c>
      <c r="AB7" s="9" t="s">
        <v>1</v>
      </c>
      <c r="AC7" s="9" t="s">
        <v>1</v>
      </c>
      <c r="AD7" s="9" t="s">
        <v>1</v>
      </c>
      <c r="AE7" s="9" t="s">
        <v>1</v>
      </c>
      <c r="AF7" s="9" t="s">
        <v>1</v>
      </c>
      <c r="AG7" s="9" t="s">
        <v>1</v>
      </c>
      <c r="AH7" s="9" t="s">
        <v>1</v>
      </c>
      <c r="AI7" s="9" t="s">
        <v>1</v>
      </c>
      <c r="AJ7" s="9" t="s">
        <v>1</v>
      </c>
      <c r="AK7" s="9"/>
      <c r="AL7" s="3"/>
    </row>
    <row r="8" spans="1:38" ht="25.5" x14ac:dyDescent="0.25">
      <c r="A8" s="7" t="s">
        <v>6</v>
      </c>
      <c r="B8" s="10">
        <v>100</v>
      </c>
      <c r="C8" s="10">
        <v>100</v>
      </c>
      <c r="D8" s="10">
        <v>100</v>
      </c>
      <c r="E8" s="10">
        <v>100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0">
        <v>100</v>
      </c>
      <c r="L8" s="10">
        <v>100</v>
      </c>
      <c r="M8" s="10">
        <v>100</v>
      </c>
      <c r="N8" s="10">
        <v>100</v>
      </c>
      <c r="O8" s="10">
        <v>100</v>
      </c>
      <c r="P8" s="10">
        <v>100</v>
      </c>
      <c r="Q8" s="10">
        <v>100</v>
      </c>
      <c r="R8" s="10">
        <v>100</v>
      </c>
      <c r="S8" s="10">
        <v>100</v>
      </c>
      <c r="T8" s="10">
        <v>100</v>
      </c>
      <c r="U8" s="10">
        <v>100</v>
      </c>
      <c r="V8" s="10">
        <v>100</v>
      </c>
      <c r="W8" s="10">
        <v>100</v>
      </c>
      <c r="X8" s="10">
        <v>100</v>
      </c>
      <c r="Y8" s="10">
        <v>100</v>
      </c>
      <c r="Z8" s="10">
        <v>100</v>
      </c>
      <c r="AA8" s="10">
        <v>100</v>
      </c>
      <c r="AB8" s="10">
        <v>100</v>
      </c>
      <c r="AC8" s="10">
        <v>100</v>
      </c>
      <c r="AD8" s="10">
        <v>100</v>
      </c>
      <c r="AE8" s="10">
        <v>100</v>
      </c>
      <c r="AF8" s="10">
        <v>100</v>
      </c>
      <c r="AG8" s="10">
        <v>100</v>
      </c>
      <c r="AH8" s="10">
        <v>100</v>
      </c>
      <c r="AI8" s="10">
        <v>100</v>
      </c>
      <c r="AJ8" s="10">
        <v>100</v>
      </c>
      <c r="AK8" s="10"/>
      <c r="AL8" s="3"/>
    </row>
    <row r="9" spans="1:38" ht="25.5" x14ac:dyDescent="0.25">
      <c r="A9" s="7" t="s">
        <v>7</v>
      </c>
      <c r="B9" s="10">
        <v>-65.5</v>
      </c>
      <c r="C9" s="10">
        <v>-66.900000000000006</v>
      </c>
      <c r="D9" s="10">
        <v>-68.3</v>
      </c>
      <c r="E9" s="10">
        <v>-69.3</v>
      </c>
      <c r="F9" s="10">
        <v>-71.099999999999994</v>
      </c>
      <c r="G9" s="10">
        <v>-71.8</v>
      </c>
      <c r="H9" s="10">
        <v>-81.099999999999994</v>
      </c>
      <c r="I9" s="10">
        <v>-82.2</v>
      </c>
      <c r="J9" s="10">
        <v>-74.7</v>
      </c>
      <c r="K9" s="10">
        <v>-74.8</v>
      </c>
      <c r="L9" s="10">
        <v>-78</v>
      </c>
      <c r="M9" s="10">
        <v>-78.900000000000006</v>
      </c>
      <c r="N9" s="10">
        <v>-78</v>
      </c>
      <c r="O9" s="10">
        <v>-77.5</v>
      </c>
      <c r="P9" s="10">
        <v>-77.2</v>
      </c>
      <c r="Q9" s="10">
        <v>-78.900000000000006</v>
      </c>
      <c r="R9" s="10">
        <v>-80.5</v>
      </c>
      <c r="S9" s="10">
        <v>-81.099999999999994</v>
      </c>
      <c r="T9" s="10">
        <v>-81.3</v>
      </c>
      <c r="U9" s="10">
        <v>-81.400000000000006</v>
      </c>
      <c r="V9" s="10">
        <f>(100/702612)*-586795</f>
        <v>-83.516222324696997</v>
      </c>
      <c r="W9" s="10">
        <f>(100/728589)*-608288</f>
        <v>-83.488496257835351</v>
      </c>
      <c r="X9" s="10">
        <f>(100/758693)*-624913</f>
        <v>-82.367044377633647</v>
      </c>
      <c r="Y9" s="10">
        <f>(100/808507)*-649134</f>
        <v>-80.28798761173374</v>
      </c>
      <c r="Z9" s="10">
        <f>(100/863408)*-678977</f>
        <v>-78.639183329318229</v>
      </c>
      <c r="AA9" s="10">
        <f>(100/920192)*-744885</f>
        <v>-80.948867192933648</v>
      </c>
      <c r="AB9" s="10">
        <f>(100/1041194)*-879746</f>
        <v>-84.493955977464339</v>
      </c>
      <c r="AC9" s="10">
        <v>-84.374252893548501</v>
      </c>
      <c r="AD9" s="10">
        <v>-87.212313691464203</v>
      </c>
      <c r="AE9" s="10">
        <v>-84.274167504680406</v>
      </c>
      <c r="AF9" s="10">
        <v>-84.2</v>
      </c>
      <c r="AG9" s="10">
        <v>-84.9</v>
      </c>
      <c r="AH9" s="10">
        <v>-87.9</v>
      </c>
      <c r="AI9" s="10">
        <v>-86.870496691702542</v>
      </c>
      <c r="AJ9" s="10">
        <v>-87.7</v>
      </c>
      <c r="AK9" s="10"/>
      <c r="AL9" s="3"/>
    </row>
    <row r="10" spans="1:38" ht="25.5" x14ac:dyDescent="0.25">
      <c r="A10" s="7" t="s">
        <v>8</v>
      </c>
      <c r="B10" s="10">
        <v>34.5</v>
      </c>
      <c r="C10" s="10">
        <v>33.1</v>
      </c>
      <c r="D10" s="10">
        <v>31.7</v>
      </c>
      <c r="E10" s="10">
        <v>30.7</v>
      </c>
      <c r="F10" s="10">
        <v>28.9</v>
      </c>
      <c r="G10" s="10">
        <v>28.2</v>
      </c>
      <c r="H10" s="10">
        <v>18.899999999999999</v>
      </c>
      <c r="I10" s="10">
        <v>17.8</v>
      </c>
      <c r="J10" s="10">
        <v>25.3</v>
      </c>
      <c r="K10" s="10">
        <v>25.2</v>
      </c>
      <c r="L10" s="10">
        <v>22</v>
      </c>
      <c r="M10" s="10">
        <v>21.1</v>
      </c>
      <c r="N10" s="10">
        <v>22</v>
      </c>
      <c r="O10" s="10">
        <v>22.5</v>
      </c>
      <c r="P10" s="10">
        <v>22.8</v>
      </c>
      <c r="Q10" s="10">
        <v>21.1</v>
      </c>
      <c r="R10" s="10">
        <v>19.5</v>
      </c>
      <c r="S10" s="10">
        <v>18.899999999999999</v>
      </c>
      <c r="T10" s="10">
        <v>18.7</v>
      </c>
      <c r="U10" s="10">
        <v>18.600000000000001</v>
      </c>
      <c r="V10" s="10">
        <f>(100/702612)*115817</f>
        <v>16.483777675303013</v>
      </c>
      <c r="W10" s="10">
        <f>(100/728589)*120302</f>
        <v>16.511640993756426</v>
      </c>
      <c r="X10" s="10">
        <f>(100/758693)*133780</f>
        <v>17.63295562236636</v>
      </c>
      <c r="Y10" s="10">
        <f>(100/808507)*159373</f>
        <v>19.712012388266274</v>
      </c>
      <c r="Z10" s="10">
        <f>(100/863408)*184431</f>
        <v>21.360816670681764</v>
      </c>
      <c r="AA10" s="10">
        <f>(100/920192)*175308</f>
        <v>19.051241480038946</v>
      </c>
      <c r="AB10" s="10">
        <f>(100/1041194)*161448</f>
        <v>15.506044022535667</v>
      </c>
      <c r="AC10" s="10">
        <v>15.625747106451488</v>
      </c>
      <c r="AD10" s="10">
        <v>12.787686308535779</v>
      </c>
      <c r="AE10" s="10">
        <v>15.725832495319638</v>
      </c>
      <c r="AF10" s="10">
        <v>15.8</v>
      </c>
      <c r="AG10" s="10">
        <v>15.1</v>
      </c>
      <c r="AH10" s="10">
        <v>12.1</v>
      </c>
      <c r="AI10" s="10">
        <v>13.129503308297462</v>
      </c>
      <c r="AJ10" s="10">
        <v>12.3</v>
      </c>
      <c r="AK10" s="10"/>
      <c r="AL10" s="3"/>
    </row>
    <row r="11" spans="1:38" ht="38.25" x14ac:dyDescent="0.25">
      <c r="A11" s="7" t="s">
        <v>9</v>
      </c>
      <c r="B11" s="10">
        <v>-40.5</v>
      </c>
      <c r="C11" s="10">
        <v>-38.799999999999997</v>
      </c>
      <c r="D11" s="10">
        <v>-37</v>
      </c>
      <c r="E11" s="10">
        <v>-35.200000000000003</v>
      </c>
      <c r="F11" s="10">
        <v>-25.6</v>
      </c>
      <c r="G11" s="10">
        <v>-23.6</v>
      </c>
      <c r="H11" s="10">
        <v>-24.2</v>
      </c>
      <c r="I11" s="10">
        <v>-21.7</v>
      </c>
      <c r="J11" s="10">
        <v>-20</v>
      </c>
      <c r="K11" s="10">
        <v>-21.1</v>
      </c>
      <c r="L11" s="10">
        <v>-18.899999999999999</v>
      </c>
      <c r="M11" s="10">
        <v>-18.3</v>
      </c>
      <c r="N11" s="10">
        <v>-19.2</v>
      </c>
      <c r="O11" s="10">
        <v>-19.100000000000001</v>
      </c>
      <c r="P11" s="10">
        <v>-19.3</v>
      </c>
      <c r="Q11" s="10">
        <v>-18.7</v>
      </c>
      <c r="R11" s="10">
        <v>-19</v>
      </c>
      <c r="S11" s="10">
        <v>-18.899999999999999</v>
      </c>
      <c r="T11" s="10">
        <v>-19.3</v>
      </c>
      <c r="U11" s="10">
        <v>-17.7</v>
      </c>
      <c r="V11" s="10">
        <f>(100/702612)*-112002</f>
        <v>-15.940803743744771</v>
      </c>
      <c r="W11" s="10">
        <f>(100/728589)*-107343</f>
        <v>-14.732997615939851</v>
      </c>
      <c r="X11" s="10">
        <f>(100/758693)*-109091</f>
        <v>-14.378806711014866</v>
      </c>
      <c r="Y11" s="10">
        <f>(100/808507)*-110104</f>
        <v>-13.618187597633664</v>
      </c>
      <c r="Z11" s="10">
        <f>(100/863408)*-125517</f>
        <v>-14.537391360747177</v>
      </c>
      <c r="AA11" s="10">
        <f>(100/920192)*-135962</f>
        <v>-14.775394700236472</v>
      </c>
      <c r="AB11" s="10">
        <f>(100/1041194)*-146524</f>
        <v>-14.072689623643624</v>
      </c>
      <c r="AC11" s="10">
        <v>-13.844645326102039</v>
      </c>
      <c r="AD11" s="10">
        <v>-12.472286289717101</v>
      </c>
      <c r="AE11" s="10">
        <v>-12.7049925656473</v>
      </c>
      <c r="AF11" s="10">
        <v>-9.6</v>
      </c>
      <c r="AG11" s="10">
        <v>-11.3</v>
      </c>
      <c r="AH11" s="10">
        <v>-11.747427543893901</v>
      </c>
      <c r="AI11" s="10">
        <v>-11.788917700197782</v>
      </c>
      <c r="AJ11" s="10">
        <v>-12.2</v>
      </c>
      <c r="AK11" s="10"/>
      <c r="AL11" s="3"/>
    </row>
    <row r="12" spans="1:38" ht="25.5" x14ac:dyDescent="0.25">
      <c r="A12" s="7" t="s">
        <v>10</v>
      </c>
      <c r="B12" s="10">
        <f t="shared" ref="B12:AH12" si="0">B10+B11</f>
        <v>-6</v>
      </c>
      <c r="C12" s="10">
        <f t="shared" si="0"/>
        <v>-5.6999999999999957</v>
      </c>
      <c r="D12" s="10">
        <f t="shared" si="0"/>
        <v>-5.3000000000000007</v>
      </c>
      <c r="E12" s="10">
        <f t="shared" si="0"/>
        <v>-4.5000000000000036</v>
      </c>
      <c r="F12" s="10">
        <f t="shared" si="0"/>
        <v>3.2999999999999972</v>
      </c>
      <c r="G12" s="10">
        <f t="shared" si="0"/>
        <v>4.5999999999999979</v>
      </c>
      <c r="H12" s="10">
        <f t="shared" si="0"/>
        <v>-5.3000000000000007</v>
      </c>
      <c r="I12" s="10">
        <f t="shared" si="0"/>
        <v>-3.8999999999999986</v>
      </c>
      <c r="J12" s="10">
        <f t="shared" si="0"/>
        <v>5.3000000000000007</v>
      </c>
      <c r="K12" s="10">
        <f t="shared" si="0"/>
        <v>4.0999999999999979</v>
      </c>
      <c r="L12" s="10">
        <f t="shared" si="0"/>
        <v>3.1000000000000014</v>
      </c>
      <c r="M12" s="10">
        <f t="shared" si="0"/>
        <v>2.8000000000000007</v>
      </c>
      <c r="N12" s="10">
        <f t="shared" si="0"/>
        <v>2.8000000000000007</v>
      </c>
      <c r="O12" s="10">
        <f t="shared" si="0"/>
        <v>3.3999999999999986</v>
      </c>
      <c r="P12" s="10">
        <f t="shared" si="0"/>
        <v>3.5</v>
      </c>
      <c r="Q12" s="10">
        <f t="shared" si="0"/>
        <v>2.4000000000000021</v>
      </c>
      <c r="R12" s="10">
        <f t="shared" si="0"/>
        <v>0.5</v>
      </c>
      <c r="S12" s="10">
        <f t="shared" si="0"/>
        <v>0</v>
      </c>
      <c r="T12" s="10">
        <f t="shared" si="0"/>
        <v>-0.60000000000000142</v>
      </c>
      <c r="U12" s="10">
        <f t="shared" si="0"/>
        <v>0.90000000000000213</v>
      </c>
      <c r="V12" s="10">
        <f t="shared" si="0"/>
        <v>0.54297393155824203</v>
      </c>
      <c r="W12" s="10">
        <f t="shared" si="0"/>
        <v>1.7786433778165751</v>
      </c>
      <c r="X12" s="10">
        <f t="shared" si="0"/>
        <v>3.2541489113514945</v>
      </c>
      <c r="Y12" s="10">
        <f t="shared" si="0"/>
        <v>6.0938247906326097</v>
      </c>
      <c r="Z12" s="10">
        <f t="shared" si="0"/>
        <v>6.8234253099345867</v>
      </c>
      <c r="AA12" s="10">
        <f t="shared" si="0"/>
        <v>4.2758467798024746</v>
      </c>
      <c r="AB12" s="10">
        <f t="shared" si="0"/>
        <v>1.4333543988920425</v>
      </c>
      <c r="AC12" s="10">
        <f t="shared" si="0"/>
        <v>1.7811017803494487</v>
      </c>
      <c r="AD12" s="10">
        <f t="shared" si="0"/>
        <v>0.31540001881867852</v>
      </c>
      <c r="AE12" s="10">
        <f t="shared" si="0"/>
        <v>3.0208399296723378</v>
      </c>
      <c r="AF12" s="10">
        <f>AF10+AF11</f>
        <v>6.2000000000000011</v>
      </c>
      <c r="AG12" s="10">
        <f>AG10+AG11</f>
        <v>3.7999999999999989</v>
      </c>
      <c r="AH12" s="10">
        <f t="shared" si="0"/>
        <v>0.352572456106099</v>
      </c>
      <c r="AI12" s="10">
        <f>AI10+AI11</f>
        <v>1.3405856080996799</v>
      </c>
      <c r="AJ12" s="10">
        <f>AJ10+AJ11</f>
        <v>0.10000000000000142</v>
      </c>
      <c r="AK12" s="10"/>
      <c r="AL12" s="3"/>
    </row>
    <row r="13" spans="1:38" ht="25.5" x14ac:dyDescent="0.25">
      <c r="A13" s="7" t="s">
        <v>11</v>
      </c>
      <c r="B13" s="10">
        <f t="shared" ref="B13:AH13" si="1">B14-B12</f>
        <v>3.8</v>
      </c>
      <c r="C13" s="10">
        <f t="shared" si="1"/>
        <v>3.7999999999999958</v>
      </c>
      <c r="D13" s="10">
        <f t="shared" si="1"/>
        <v>3.8000000000000007</v>
      </c>
      <c r="E13" s="10">
        <f t="shared" si="1"/>
        <v>5.4000000000000039</v>
      </c>
      <c r="F13" s="10">
        <f t="shared" si="1"/>
        <v>1.7000000000000028</v>
      </c>
      <c r="G13" s="10">
        <f t="shared" si="1"/>
        <v>2.6000000000000023</v>
      </c>
      <c r="H13" s="10">
        <f t="shared" si="1"/>
        <v>9.8000000000000007</v>
      </c>
      <c r="I13" s="10">
        <f t="shared" si="1"/>
        <v>9.6999999999999993</v>
      </c>
      <c r="J13" s="10">
        <f t="shared" si="1"/>
        <v>3.1999999999999993</v>
      </c>
      <c r="K13" s="10">
        <f t="shared" si="1"/>
        <v>5.1000000000000014</v>
      </c>
      <c r="L13" s="10">
        <f t="shared" si="1"/>
        <v>2.2999999999999989</v>
      </c>
      <c r="M13" s="10">
        <f t="shared" si="1"/>
        <v>1.9999999999999991</v>
      </c>
      <c r="N13" s="10">
        <f t="shared" si="1"/>
        <v>2.5999999999999996</v>
      </c>
      <c r="O13" s="10">
        <f t="shared" si="1"/>
        <v>1.6000000000000014</v>
      </c>
      <c r="P13" s="10">
        <f t="shared" si="1"/>
        <v>2.0999999999999996</v>
      </c>
      <c r="Q13" s="10">
        <f t="shared" si="1"/>
        <v>2.1999999999999975</v>
      </c>
      <c r="R13" s="10">
        <f t="shared" si="1"/>
        <v>3</v>
      </c>
      <c r="S13" s="10">
        <f t="shared" si="1"/>
        <v>2.2000000000000002</v>
      </c>
      <c r="T13" s="10">
        <f t="shared" si="1"/>
        <v>1.2000000000000015</v>
      </c>
      <c r="U13" s="10">
        <f t="shared" si="1"/>
        <v>1.0999999999999979</v>
      </c>
      <c r="V13" s="10">
        <f t="shared" si="1"/>
        <v>1.6168240792926971</v>
      </c>
      <c r="W13" s="10">
        <f t="shared" si="1"/>
        <v>-2.0862241949851867E-2</v>
      </c>
      <c r="X13" s="10">
        <f t="shared" si="1"/>
        <v>-0.22288330062357131</v>
      </c>
      <c r="Y13" s="10">
        <f t="shared" si="1"/>
        <v>3.1044876544051192E-2</v>
      </c>
      <c r="Z13" s="10">
        <f t="shared" si="1"/>
        <v>0.17674147100791071</v>
      </c>
      <c r="AA13" s="10">
        <f t="shared" si="1"/>
        <v>1.4353526220614841</v>
      </c>
      <c r="AB13" s="10">
        <f t="shared" si="1"/>
        <v>1.5887529125215845</v>
      </c>
      <c r="AC13" s="10">
        <f t="shared" si="1"/>
        <v>1.756358450599441</v>
      </c>
      <c r="AD13" s="10">
        <f t="shared" si="1"/>
        <v>2.0503183331203494</v>
      </c>
      <c r="AE13" s="10">
        <f t="shared" si="1"/>
        <v>1.5191702004552452</v>
      </c>
      <c r="AF13" s="10">
        <f>AF14-AF12</f>
        <v>0</v>
      </c>
      <c r="AG13" s="10">
        <f>AG14-AG12</f>
        <v>2.3000000000000007</v>
      </c>
      <c r="AH13" s="10">
        <f t="shared" si="1"/>
        <v>2.147427543893901</v>
      </c>
      <c r="AI13" s="10">
        <f>AI14-AI12</f>
        <v>2.4653422692637101</v>
      </c>
      <c r="AJ13" s="10">
        <f>AJ14-AJ12</f>
        <v>2.0999999999999988</v>
      </c>
      <c r="AK13" s="10"/>
      <c r="AL13" s="3"/>
    </row>
    <row r="14" spans="1:38" ht="25.5" x14ac:dyDescent="0.25">
      <c r="A14" s="7" t="s">
        <v>12</v>
      </c>
      <c r="B14" s="10">
        <v>-2.2000000000000002</v>
      </c>
      <c r="C14" s="10">
        <v>-1.9</v>
      </c>
      <c r="D14" s="10">
        <v>-1.5</v>
      </c>
      <c r="E14" s="10">
        <v>0.9</v>
      </c>
      <c r="F14" s="10">
        <v>5</v>
      </c>
      <c r="G14" s="10">
        <v>7.2</v>
      </c>
      <c r="H14" s="10">
        <v>4.5</v>
      </c>
      <c r="I14" s="10">
        <v>5.8</v>
      </c>
      <c r="J14" s="10">
        <v>8.5</v>
      </c>
      <c r="K14" s="10">
        <v>9.1999999999999993</v>
      </c>
      <c r="L14" s="10">
        <v>5.4</v>
      </c>
      <c r="M14" s="10">
        <v>4.8</v>
      </c>
      <c r="N14" s="10">
        <v>5.4</v>
      </c>
      <c r="O14" s="10">
        <v>5</v>
      </c>
      <c r="P14" s="10">
        <v>5.6</v>
      </c>
      <c r="Q14" s="10">
        <v>4.5999999999999996</v>
      </c>
      <c r="R14" s="10">
        <v>3.5</v>
      </c>
      <c r="S14" s="10">
        <v>2.2000000000000002</v>
      </c>
      <c r="T14" s="10">
        <v>0.6</v>
      </c>
      <c r="U14" s="10">
        <v>2</v>
      </c>
      <c r="V14" s="10">
        <f>(100/702612)*15175</f>
        <v>2.1597980108509391</v>
      </c>
      <c r="W14" s="10">
        <f>(100/728589)*12807</f>
        <v>1.7577811358667232</v>
      </c>
      <c r="X14" s="10">
        <f>(100/758693)*22998</f>
        <v>3.0312656107279232</v>
      </c>
      <c r="Y14" s="10">
        <f>(100/808507)*49520</f>
        <v>6.1248696671766609</v>
      </c>
      <c r="Z14" s="10">
        <f>(100/863408)*60440</f>
        <v>7.0001667809424974</v>
      </c>
      <c r="AA14" s="10">
        <f>(100/920192)*52554</f>
        <v>5.7111994018639587</v>
      </c>
      <c r="AB14" s="10">
        <f>(100/1041194)*31466</f>
        <v>3.022107311413627</v>
      </c>
      <c r="AC14" s="10">
        <v>3.5374602309488896</v>
      </c>
      <c r="AD14" s="10">
        <v>2.3657183519390279</v>
      </c>
      <c r="AE14" s="10">
        <v>4.540010130127583</v>
      </c>
      <c r="AF14" s="9">
        <v>6.2</v>
      </c>
      <c r="AG14" s="9">
        <v>6.1</v>
      </c>
      <c r="AH14" s="9">
        <v>2.5</v>
      </c>
      <c r="AI14" s="16">
        <v>3.80592787736339</v>
      </c>
      <c r="AJ14" s="10">
        <v>2.2000000000000002</v>
      </c>
      <c r="AK14" s="10"/>
      <c r="AL14" s="3"/>
    </row>
    <row r="15" spans="1:38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3"/>
    </row>
    <row r="16" spans="1:38" x14ac:dyDescent="0.25">
      <c r="A16" s="8" t="s">
        <v>2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3"/>
    </row>
    <row r="17" spans="1:38" x14ac:dyDescent="0.25">
      <c r="A17" s="5" t="s">
        <v>17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3"/>
    </row>
  </sheetData>
  <mergeCells count="3">
    <mergeCell ref="A1:AD1"/>
    <mergeCell ref="A2:AD2"/>
    <mergeCell ref="A3:AD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2017-01-17T16:07:42Z</dcterms:modified>
</cp:coreProperties>
</file>